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y\Downloads\Telegram Desktop\"/>
    </mc:Choice>
  </mc:AlternateContent>
  <xr:revisionPtr revIDLastSave="0" documentId="13_ncr:1_{317913A2-178C-40A9-AF85-99759192B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P16" i="1"/>
  <c r="P17" i="1"/>
  <c r="P18" i="1"/>
  <c r="P19" i="1"/>
  <c r="P20" i="1"/>
  <c r="P21" i="1"/>
  <c r="P22" i="1"/>
  <c r="P23" i="1"/>
  <c r="P24" i="1"/>
  <c r="P25" i="1"/>
  <c r="P12" i="1"/>
  <c r="V12" i="1"/>
  <c r="I12" i="1" s="1"/>
  <c r="C12" i="1" l="1"/>
  <c r="C16" i="1" l="1"/>
  <c r="C13" i="1" l="1"/>
  <c r="N12" i="1" l="1"/>
  <c r="Q12" i="1" l="1"/>
  <c r="F12" i="1" l="1"/>
  <c r="E12" i="1" l="1"/>
  <c r="S12" i="1"/>
  <c r="Q24" i="1"/>
  <c r="Q14" i="1"/>
  <c r="Q15" i="1"/>
  <c r="Q16" i="1"/>
  <c r="Q17" i="1"/>
  <c r="Q18" i="1"/>
  <c r="Q19" i="1"/>
  <c r="Q20" i="1"/>
  <c r="Q21" i="1"/>
  <c r="Q22" i="1"/>
  <c r="Q23" i="1"/>
  <c r="Q13" i="1"/>
  <c r="F25" i="1" l="1"/>
  <c r="F24" i="1"/>
  <c r="D24" i="1"/>
  <c r="C15" i="1"/>
  <c r="D15" i="1" s="1"/>
  <c r="D16" i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14" i="1"/>
  <c r="D14" i="1" s="1"/>
  <c r="D13" i="1"/>
  <c r="D25" i="1" l="1"/>
  <c r="G23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S23" i="1" l="1"/>
  <c r="E23" i="1"/>
  <c r="G15" i="1"/>
  <c r="S15" i="1" s="1"/>
  <c r="G19" i="1"/>
  <c r="S19" i="1" s="1"/>
  <c r="G18" i="1"/>
  <c r="S18" i="1" s="1"/>
  <c r="G16" i="1"/>
  <c r="S16" i="1" s="1"/>
  <c r="G17" i="1"/>
  <c r="S17" i="1" s="1"/>
  <c r="G24" i="1"/>
  <c r="G20" i="1"/>
  <c r="S20" i="1" s="1"/>
  <c r="G21" i="1"/>
  <c r="S21" i="1" s="1"/>
  <c r="G13" i="1"/>
  <c r="G14" i="1"/>
  <c r="S14" i="1" s="1"/>
  <c r="G22" i="1"/>
  <c r="S22" i="1" s="1"/>
  <c r="S13" i="1" l="1"/>
  <c r="G25" i="1"/>
  <c r="E15" i="1"/>
  <c r="E14" i="1"/>
  <c r="E13" i="1"/>
  <c r="R25" i="1" s="1"/>
  <c r="E17" i="1"/>
  <c r="E18" i="1"/>
  <c r="E16" i="1"/>
  <c r="E22" i="1"/>
  <c r="E24" i="1"/>
  <c r="S24" i="1"/>
  <c r="E20" i="1"/>
  <c r="E19" i="1"/>
  <c r="E21" i="1"/>
  <c r="V24" i="1" l="1"/>
  <c r="E25" i="1"/>
  <c r="S25" i="1"/>
  <c r="V21" i="1" s="1"/>
  <c r="V19" i="1"/>
  <c r="V23" i="1"/>
  <c r="V22" i="1"/>
  <c r="V20" i="1" l="1"/>
</calcChain>
</file>

<file path=xl/sharedStrings.xml><?xml version="1.0" encoding="utf-8"?>
<sst xmlns="http://schemas.openxmlformats.org/spreadsheetml/2006/main" count="42" uniqueCount="41">
  <si>
    <t>в тому числі і на умовах фінансового кредиту від "____"________202__р.</t>
  </si>
  <si>
    <t>Таблиця обчислення загальної вартості кредиту для споживача та реальної річної процентної ставки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</si>
  <si>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</si>
  <si>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</si>
  <si>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</si>
  <si>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 сума платежу за розрахунковий період, грн.</t>
  </si>
  <si>
    <t>Види платежів за кредитом</t>
  </si>
  <si>
    <t>Сума кредиту за договором/погашення суми кредиту, грн.</t>
  </si>
  <si>
    <t>Проценти за користування кредитом, грн.</t>
  </si>
  <si>
    <t>Плата за послуги нотаріуса, грн.</t>
  </si>
  <si>
    <t>Реальна річна процентна ставка, %</t>
  </si>
  <si>
    <t>Загальна вартість кредиту, грн.</t>
  </si>
  <si>
    <t>Усього</t>
  </si>
  <si>
    <t>Інші послуги третіх осіб</t>
  </si>
  <si>
    <t>Орієнтовна загальна вартість</t>
  </si>
  <si>
    <t>Додаток №__ до Договору № ____ про надання коштів у позику,</t>
  </si>
  <si>
    <t>Кількість днів за кредитом</t>
  </si>
  <si>
    <t>Реальна річна процентра ставка</t>
  </si>
  <si>
    <t>платежі за додаткові та/або супутні послуги</t>
  </si>
  <si>
    <t>Інші послуги
Кредитодавця</t>
  </si>
  <si>
    <t>Кредитодавця</t>
  </si>
  <si>
    <t>Кредитного посередника
(за наявності)</t>
  </si>
  <si>
    <t>Комісія  за надання кредиту, грн.</t>
  </si>
  <si>
    <t>За обслуговування кредитної заборгованості</t>
  </si>
  <si>
    <t>Проценти за 
користування кредитом</t>
  </si>
  <si>
    <t>Комісійний збір</t>
  </si>
  <si>
    <t>Інша плата за послуги кредитного посередника</t>
  </si>
  <si>
    <t>За розрахунково-касове обслуговування</t>
  </si>
  <si>
    <t>Третіх осіб</t>
  </si>
  <si>
    <t>послуги оцінювачів</t>
  </si>
  <si>
    <t>Послуги страховика</t>
  </si>
  <si>
    <t>Комісія за надання кредиту (грн.)</t>
  </si>
  <si>
    <t>Нотаріус (грн.)</t>
  </si>
  <si>
    <t>Зняття GPS (грн.)</t>
  </si>
  <si>
    <t>Оренда GPS (грн.)</t>
  </si>
  <si>
    <t>Сумма процентів (грн.)</t>
  </si>
  <si>
    <t>Загальні витрати (грн.)</t>
  </si>
  <si>
    <t>Загальна Вартість (грн.)</t>
  </si>
  <si>
    <t>Сума кредиту (грн.)</t>
  </si>
  <si>
    <t>Встановлення GPS (грн.)</t>
  </si>
  <si>
    <t>*розрахунок витрат, як  і дати платежів  є рієнтовним та розраховується під кожний кредит індивідуально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</si>
</sst>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1" fillId="0" borderId="7" xfId="0" applyNumberFormat="1" applyFont="1" applyFill="1" applyBorder="1" applyAlignment="1">
      <alignment horizontal="left"/>
    </xf>
    <xf numFmtId="14" fontId="1" fillId="0" borderId="8" xfId="0" applyNumberFormat="1" applyFont="1" applyFill="1" applyBorder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14" fontId="1" fillId="0" borderId="0" xfId="0" applyNumberFormat="1" applyFont="1" applyFill="1"/>
    <xf numFmtId="0" fontId="1" fillId="0" borderId="6" xfId="0" applyFont="1" applyFill="1" applyBorder="1" applyAlignment="1">
      <alignment horizontal="left"/>
    </xf>
    <xf numFmtId="4" fontId="1" fillId="0" borderId="0" xfId="0" applyNumberFormat="1" applyFont="1" applyFill="1"/>
    <xf numFmtId="3" fontId="1" fillId="0" borderId="0" xfId="0" applyNumberFormat="1" applyFont="1" applyFill="1"/>
    <xf numFmtId="10" fontId="1" fillId="3" borderId="14" xfId="0" applyNumberFormat="1" applyFont="1" applyFill="1" applyBorder="1"/>
    <xf numFmtId="4" fontId="1" fillId="3" borderId="14" xfId="0" applyNumberFormat="1" applyFont="1" applyFill="1" applyBorder="1"/>
    <xf numFmtId="4" fontId="1" fillId="0" borderId="14" xfId="0" applyNumberFormat="1" applyFont="1" applyFill="1" applyBorder="1"/>
    <xf numFmtId="0" fontId="1" fillId="0" borderId="15" xfId="0" applyFont="1" applyFill="1" applyBorder="1"/>
    <xf numFmtId="10" fontId="1" fillId="0" borderId="14" xfId="0" applyNumberFormat="1" applyFont="1" applyFill="1" applyBorder="1"/>
    <xf numFmtId="4" fontId="1" fillId="0" borderId="15" xfId="0" applyNumberFormat="1" applyFont="1" applyFill="1" applyBorder="1"/>
    <xf numFmtId="0" fontId="1" fillId="0" borderId="0" xfId="0" applyFont="1" applyFill="1" applyBorder="1"/>
    <xf numFmtId="0" fontId="1" fillId="0" borderId="6" xfId="0" applyFont="1" applyFill="1" applyBorder="1" applyAlignment="1"/>
    <xf numFmtId="14" fontId="1" fillId="0" borderId="7" xfId="0" applyNumberFormat="1" applyFont="1" applyFill="1" applyBorder="1" applyAlignment="1"/>
    <xf numFmtId="14" fontId="1" fillId="0" borderId="8" xfId="0" applyNumberFormat="1" applyFont="1" applyFill="1" applyBorder="1" applyAlignment="1"/>
    <xf numFmtId="14" fontId="1" fillId="0" borderId="0" xfId="0" applyNumberFormat="1" applyFont="1" applyFill="1" applyBorder="1" applyAlignment="1"/>
    <xf numFmtId="0" fontId="1" fillId="0" borderId="17" xfId="0" applyFont="1" applyFill="1" applyBorder="1" applyAlignment="1"/>
    <xf numFmtId="14" fontId="1" fillId="0" borderId="17" xfId="0" applyNumberFormat="1" applyFont="1" applyFill="1" applyBorder="1" applyAlignment="1"/>
    <xf numFmtId="14" fontId="1" fillId="0" borderId="18" xfId="0" applyNumberFormat="1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Protection="1">
      <protection locked="0"/>
    </xf>
    <xf numFmtId="14" fontId="1" fillId="2" borderId="0" xfId="0" applyNumberFormat="1" applyFont="1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81" zoomScaleNormal="100" workbookViewId="0">
      <selection activeCell="W10" sqref="W10"/>
    </sheetView>
  </sheetViews>
  <sheetFormatPr defaultColWidth="8.85546875" defaultRowHeight="15.75" x14ac:dyDescent="0.25"/>
  <cols>
    <col min="1" max="1" width="11.85546875" style="3" customWidth="1"/>
    <col min="2" max="2" width="4.85546875" style="3" customWidth="1"/>
    <col min="3" max="3" width="11" style="3" customWidth="1"/>
    <col min="4" max="4" width="7.140625" style="3" customWidth="1"/>
    <col min="5" max="5" width="11.28515625" style="3" customWidth="1"/>
    <col min="6" max="6" width="11.7109375" style="3" customWidth="1"/>
    <col min="7" max="7" width="10" style="3" customWidth="1"/>
    <col min="8" max="8" width="7" style="3" customWidth="1"/>
    <col min="9" max="9" width="9.140625" style="3" customWidth="1"/>
    <col min="10" max="11" width="7" style="3" customWidth="1"/>
    <col min="12" max="12" width="10.85546875" style="3" customWidth="1"/>
    <col min="13" max="13" width="7.7109375" style="3" customWidth="1"/>
    <col min="14" max="14" width="9.28515625" style="3" customWidth="1"/>
    <col min="15" max="15" width="6.7109375" style="3" customWidth="1"/>
    <col min="16" max="16" width="7.7109375" style="3" customWidth="1"/>
    <col min="17" max="17" width="7.85546875" style="3" customWidth="1"/>
    <col min="18" max="18" width="9.28515625" style="3" customWidth="1"/>
    <col min="19" max="19" width="11.42578125" style="3" customWidth="1"/>
    <col min="20" max="20" width="8.85546875" style="3"/>
    <col min="21" max="21" width="36.28515625" style="3" customWidth="1"/>
    <col min="22" max="22" width="12.7109375" style="3" bestFit="1" customWidth="1"/>
    <col min="23" max="23" width="8.85546875" style="3" customWidth="1"/>
    <col min="24" max="16384" width="8.85546875" style="3"/>
  </cols>
  <sheetData>
    <row r="1" spans="1:22" x14ac:dyDescent="0.25">
      <c r="G1" s="3" t="s">
        <v>15</v>
      </c>
    </row>
    <row r="2" spans="1:22" x14ac:dyDescent="0.25">
      <c r="F2" s="3" t="s">
        <v>0</v>
      </c>
    </row>
    <row r="4" spans="1:22" x14ac:dyDescent="0.25">
      <c r="C4" s="4" t="s">
        <v>1</v>
      </c>
    </row>
    <row r="6" spans="1:22" ht="14.45" customHeight="1" x14ac:dyDescent="0.25">
      <c r="B6" s="43" t="s">
        <v>2</v>
      </c>
      <c r="C6" s="40" t="s">
        <v>3</v>
      </c>
      <c r="D6" s="40" t="s">
        <v>4</v>
      </c>
      <c r="E6" s="40" t="s">
        <v>5</v>
      </c>
      <c r="F6" s="46" t="s">
        <v>6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R6" s="40" t="s">
        <v>10</v>
      </c>
      <c r="S6" s="40" t="s">
        <v>11</v>
      </c>
    </row>
    <row r="7" spans="1:22" ht="39" customHeight="1" x14ac:dyDescent="0.25">
      <c r="B7" s="44"/>
      <c r="C7" s="41"/>
      <c r="D7" s="41"/>
      <c r="E7" s="41"/>
      <c r="F7" s="49" t="s">
        <v>7</v>
      </c>
      <c r="G7" s="49" t="s">
        <v>8</v>
      </c>
      <c r="H7" s="49" t="s">
        <v>18</v>
      </c>
      <c r="I7" s="49"/>
      <c r="J7" s="49"/>
      <c r="K7" s="49"/>
      <c r="L7" s="49"/>
      <c r="M7" s="49"/>
      <c r="N7" s="49"/>
      <c r="O7" s="49"/>
      <c r="P7" s="49"/>
      <c r="Q7" s="49"/>
      <c r="R7" s="41"/>
      <c r="S7" s="41"/>
    </row>
    <row r="8" spans="1:22" ht="44.45" customHeight="1" x14ac:dyDescent="0.25">
      <c r="B8" s="44"/>
      <c r="C8" s="41"/>
      <c r="D8" s="41"/>
      <c r="E8" s="41"/>
      <c r="F8" s="49"/>
      <c r="G8" s="49"/>
      <c r="H8" s="50" t="s">
        <v>20</v>
      </c>
      <c r="I8" s="51"/>
      <c r="J8" s="52"/>
      <c r="K8" s="50" t="s">
        <v>21</v>
      </c>
      <c r="L8" s="52"/>
      <c r="M8" s="50" t="s">
        <v>28</v>
      </c>
      <c r="N8" s="51"/>
      <c r="O8" s="51"/>
      <c r="P8" s="51"/>
      <c r="Q8" s="52"/>
      <c r="R8" s="41"/>
      <c r="S8" s="41"/>
    </row>
    <row r="9" spans="1:22" ht="39" customHeight="1" thickBot="1" x14ac:dyDescent="0.3">
      <c r="B9" s="44"/>
      <c r="C9" s="41"/>
      <c r="D9" s="41"/>
      <c r="E9" s="41"/>
      <c r="F9" s="49"/>
      <c r="G9" s="49"/>
      <c r="H9" s="40" t="s">
        <v>23</v>
      </c>
      <c r="I9" s="40" t="s">
        <v>22</v>
      </c>
      <c r="J9" s="40" t="s">
        <v>19</v>
      </c>
      <c r="K9" s="40" t="s">
        <v>25</v>
      </c>
      <c r="L9" s="46" t="s">
        <v>26</v>
      </c>
      <c r="M9" s="40" t="s">
        <v>27</v>
      </c>
      <c r="N9" s="40" t="s">
        <v>9</v>
      </c>
      <c r="O9" s="40" t="s">
        <v>29</v>
      </c>
      <c r="P9" s="40" t="s">
        <v>30</v>
      </c>
      <c r="Q9" s="40" t="s">
        <v>13</v>
      </c>
      <c r="R9" s="41"/>
      <c r="S9" s="41"/>
    </row>
    <row r="10" spans="1:22" ht="76.150000000000006" customHeight="1" x14ac:dyDescent="0.25">
      <c r="B10" s="45"/>
      <c r="C10" s="42"/>
      <c r="D10" s="42"/>
      <c r="E10" s="42"/>
      <c r="F10" s="49"/>
      <c r="G10" s="49"/>
      <c r="H10" s="42"/>
      <c r="I10" s="42"/>
      <c r="J10" s="42"/>
      <c r="K10" s="42"/>
      <c r="L10" s="53"/>
      <c r="M10" s="42"/>
      <c r="N10" s="42"/>
      <c r="O10" s="42"/>
      <c r="P10" s="42"/>
      <c r="Q10" s="42"/>
      <c r="R10" s="42"/>
      <c r="S10" s="42"/>
      <c r="U10" s="16" t="s">
        <v>38</v>
      </c>
      <c r="V10" s="54">
        <v>140000</v>
      </c>
    </row>
    <row r="11" spans="1:22" ht="15.6" customHeight="1" x14ac:dyDescent="0.25">
      <c r="B11" s="23">
        <v>1</v>
      </c>
      <c r="C11" s="24">
        <v>2</v>
      </c>
      <c r="D11" s="24">
        <v>3</v>
      </c>
      <c r="E11" s="24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>
        <v>11</v>
      </c>
      <c r="M11" s="25">
        <v>12</v>
      </c>
      <c r="N11" s="25">
        <v>13</v>
      </c>
      <c r="O11" s="24">
        <v>14</v>
      </c>
      <c r="P11" s="24">
        <v>15</v>
      </c>
      <c r="Q11" s="24">
        <v>16</v>
      </c>
      <c r="R11" s="24">
        <v>17</v>
      </c>
      <c r="S11" s="24">
        <v>18</v>
      </c>
      <c r="U11" s="21" t="s">
        <v>24</v>
      </c>
      <c r="V11" s="9">
        <v>0.18</v>
      </c>
    </row>
    <row r="12" spans="1:22" ht="15.6" customHeight="1" x14ac:dyDescent="0.25">
      <c r="B12" s="23"/>
      <c r="C12" s="26">
        <f>A13</f>
        <v>45324</v>
      </c>
      <c r="D12" s="24">
        <v>0</v>
      </c>
      <c r="E12" s="27">
        <f>F12+G12+L12+N12+Q12+I12</f>
        <v>-130600</v>
      </c>
      <c r="F12" s="28">
        <f>-$V$10</f>
        <v>-140000</v>
      </c>
      <c r="G12" s="29">
        <v>0</v>
      </c>
      <c r="H12" s="29">
        <v>0</v>
      </c>
      <c r="I12" s="29">
        <f>V12</f>
        <v>1400</v>
      </c>
      <c r="J12" s="29">
        <v>0</v>
      </c>
      <c r="K12" s="29">
        <v>0</v>
      </c>
      <c r="L12" s="30">
        <v>0</v>
      </c>
      <c r="M12" s="31">
        <v>0</v>
      </c>
      <c r="N12" s="30">
        <f>V13</f>
        <v>8000</v>
      </c>
      <c r="O12" s="31">
        <v>0</v>
      </c>
      <c r="P12" s="31">
        <f t="shared" ref="P12:P25" si="0">$V$16</f>
        <v>0</v>
      </c>
      <c r="Q12" s="27">
        <f>$V$14</f>
        <v>0</v>
      </c>
      <c r="R12" s="32">
        <v>0</v>
      </c>
      <c r="S12" s="27">
        <f>F12+G12+L12+N12+Q12+I12</f>
        <v>-130600</v>
      </c>
      <c r="U12" s="17" t="s">
        <v>31</v>
      </c>
      <c r="V12" s="10">
        <f>V10*0.01</f>
        <v>1400</v>
      </c>
    </row>
    <row r="13" spans="1:22" ht="16.5" thickBot="1" x14ac:dyDescent="0.3">
      <c r="A13" s="55">
        <v>45324</v>
      </c>
      <c r="B13" s="33">
        <v>1</v>
      </c>
      <c r="C13" s="34">
        <f>A14</f>
        <v>45352</v>
      </c>
      <c r="D13" s="33">
        <f>C13-A13</f>
        <v>28</v>
      </c>
      <c r="E13" s="27">
        <f t="shared" ref="E13:E24" si="1">SUM(F13:Q13)</f>
        <v>1933.1506849315069</v>
      </c>
      <c r="F13" s="28">
        <v>0</v>
      </c>
      <c r="G13" s="28">
        <f t="shared" ref="G13:G24" si="2">($V$10*$V$11)/$V$17*D13</f>
        <v>1933.1506849315069</v>
      </c>
      <c r="H13" s="29">
        <v>0</v>
      </c>
      <c r="I13" s="29">
        <v>0</v>
      </c>
      <c r="J13" s="29">
        <v>0</v>
      </c>
      <c r="K13" s="29">
        <v>0</v>
      </c>
      <c r="L13" s="31">
        <v>0</v>
      </c>
      <c r="M13" s="31">
        <v>0</v>
      </c>
      <c r="N13" s="31">
        <v>0</v>
      </c>
      <c r="O13" s="31">
        <v>0</v>
      </c>
      <c r="P13" s="31">
        <f t="shared" si="0"/>
        <v>0</v>
      </c>
      <c r="Q13" s="31">
        <f t="shared" ref="Q13:Q23" si="3">$V$16</f>
        <v>0</v>
      </c>
      <c r="R13" s="32">
        <v>0</v>
      </c>
      <c r="S13" s="27">
        <f t="shared" ref="S13:S24" si="4">F13+G13+L13+N13+Q13</f>
        <v>1933.1506849315069</v>
      </c>
      <c r="U13" s="18" t="s">
        <v>32</v>
      </c>
      <c r="V13" s="10">
        <v>8000</v>
      </c>
    </row>
    <row r="14" spans="1:22" x14ac:dyDescent="0.25">
      <c r="A14" s="5">
        <v>45352</v>
      </c>
      <c r="B14" s="33">
        <f>B13+1</f>
        <v>2</v>
      </c>
      <c r="C14" s="34">
        <f>A15</f>
        <v>45383</v>
      </c>
      <c r="D14" s="33">
        <f t="shared" ref="D14:D23" si="5">C14-A14</f>
        <v>31</v>
      </c>
      <c r="E14" s="27">
        <f t="shared" si="1"/>
        <v>2140.2739726027398</v>
      </c>
      <c r="F14" s="28">
        <v>0</v>
      </c>
      <c r="G14" s="28">
        <f t="shared" si="2"/>
        <v>2140.2739726027398</v>
      </c>
      <c r="H14" s="29">
        <v>0</v>
      </c>
      <c r="I14" s="29">
        <v>0</v>
      </c>
      <c r="J14" s="29">
        <v>0</v>
      </c>
      <c r="K14" s="29">
        <v>0</v>
      </c>
      <c r="L14" s="31">
        <v>0</v>
      </c>
      <c r="M14" s="31">
        <v>0</v>
      </c>
      <c r="N14" s="31">
        <v>0</v>
      </c>
      <c r="O14" s="31">
        <v>0</v>
      </c>
      <c r="P14" s="31">
        <f t="shared" si="0"/>
        <v>0</v>
      </c>
      <c r="Q14" s="31">
        <f t="shared" si="3"/>
        <v>0</v>
      </c>
      <c r="R14" s="32">
        <v>0</v>
      </c>
      <c r="S14" s="27">
        <f t="shared" si="4"/>
        <v>2140.2739726027398</v>
      </c>
      <c r="U14" s="6" t="s">
        <v>39</v>
      </c>
      <c r="V14" s="11">
        <v>0</v>
      </c>
    </row>
    <row r="15" spans="1:22" x14ac:dyDescent="0.25">
      <c r="A15" s="5">
        <v>45383</v>
      </c>
      <c r="B15" s="33">
        <f t="shared" ref="B15:B23" si="6">B14+1</f>
        <v>3</v>
      </c>
      <c r="C15" s="34">
        <f t="shared" ref="C15:C23" si="7">A16</f>
        <v>45413</v>
      </c>
      <c r="D15" s="33">
        <f t="shared" si="5"/>
        <v>30</v>
      </c>
      <c r="E15" s="27">
        <f t="shared" si="1"/>
        <v>2071.2328767123286</v>
      </c>
      <c r="F15" s="28">
        <v>0</v>
      </c>
      <c r="G15" s="28">
        <f t="shared" si="2"/>
        <v>2071.2328767123286</v>
      </c>
      <c r="H15" s="29">
        <v>0</v>
      </c>
      <c r="I15" s="29">
        <v>0</v>
      </c>
      <c r="J15" s="29">
        <v>0</v>
      </c>
      <c r="K15" s="29">
        <v>0</v>
      </c>
      <c r="L15" s="31">
        <v>0</v>
      </c>
      <c r="M15" s="31">
        <v>0</v>
      </c>
      <c r="N15" s="31">
        <v>0</v>
      </c>
      <c r="O15" s="31">
        <v>0</v>
      </c>
      <c r="P15" s="31">
        <f t="shared" si="0"/>
        <v>0</v>
      </c>
      <c r="Q15" s="31">
        <f t="shared" si="3"/>
        <v>0</v>
      </c>
      <c r="R15" s="32">
        <v>0</v>
      </c>
      <c r="S15" s="27">
        <f t="shared" si="4"/>
        <v>2071.2328767123286</v>
      </c>
      <c r="U15" s="1" t="s">
        <v>33</v>
      </c>
      <c r="V15" s="11">
        <v>0</v>
      </c>
    </row>
    <row r="16" spans="1:22" ht="16.5" thickBot="1" x14ac:dyDescent="0.3">
      <c r="A16" s="5">
        <v>45413</v>
      </c>
      <c r="B16" s="33">
        <f t="shared" si="6"/>
        <v>4</v>
      </c>
      <c r="C16" s="34">
        <f>A17</f>
        <v>45444</v>
      </c>
      <c r="D16" s="33">
        <f t="shared" si="5"/>
        <v>31</v>
      </c>
      <c r="E16" s="27">
        <f t="shared" si="1"/>
        <v>2140.2739726027398</v>
      </c>
      <c r="F16" s="28">
        <v>0</v>
      </c>
      <c r="G16" s="28">
        <f t="shared" si="2"/>
        <v>2140.2739726027398</v>
      </c>
      <c r="H16" s="29">
        <v>0</v>
      </c>
      <c r="I16" s="29">
        <v>0</v>
      </c>
      <c r="J16" s="29">
        <v>0</v>
      </c>
      <c r="K16" s="29">
        <v>0</v>
      </c>
      <c r="L16" s="31">
        <v>0</v>
      </c>
      <c r="M16" s="31">
        <v>0</v>
      </c>
      <c r="N16" s="31">
        <v>0</v>
      </c>
      <c r="O16" s="31">
        <v>0</v>
      </c>
      <c r="P16" s="31">
        <f t="shared" si="0"/>
        <v>0</v>
      </c>
      <c r="Q16" s="31">
        <f t="shared" si="3"/>
        <v>0</v>
      </c>
      <c r="R16" s="32">
        <v>0</v>
      </c>
      <c r="S16" s="27">
        <f t="shared" si="4"/>
        <v>2140.2739726027398</v>
      </c>
      <c r="U16" s="2" t="s">
        <v>34</v>
      </c>
      <c r="V16" s="11">
        <v>0</v>
      </c>
    </row>
    <row r="17" spans="1:22" ht="16.5" thickBot="1" x14ac:dyDescent="0.3">
      <c r="A17" s="5">
        <v>45444</v>
      </c>
      <c r="B17" s="33">
        <f t="shared" si="6"/>
        <v>5</v>
      </c>
      <c r="C17" s="34">
        <f t="shared" si="7"/>
        <v>45474</v>
      </c>
      <c r="D17" s="33">
        <f t="shared" si="5"/>
        <v>30</v>
      </c>
      <c r="E17" s="27">
        <f t="shared" si="1"/>
        <v>2071.2328767123286</v>
      </c>
      <c r="F17" s="28">
        <v>0</v>
      </c>
      <c r="G17" s="28">
        <f t="shared" si="2"/>
        <v>2071.2328767123286</v>
      </c>
      <c r="H17" s="29">
        <v>0</v>
      </c>
      <c r="I17" s="29">
        <v>0</v>
      </c>
      <c r="J17" s="29">
        <v>0</v>
      </c>
      <c r="K17" s="29">
        <v>0</v>
      </c>
      <c r="L17" s="31">
        <v>0</v>
      </c>
      <c r="M17" s="31">
        <v>0</v>
      </c>
      <c r="N17" s="31">
        <v>0</v>
      </c>
      <c r="O17" s="31">
        <v>0</v>
      </c>
      <c r="P17" s="31">
        <f t="shared" si="0"/>
        <v>0</v>
      </c>
      <c r="Q17" s="31">
        <f t="shared" si="3"/>
        <v>0</v>
      </c>
      <c r="R17" s="32">
        <v>0</v>
      </c>
      <c r="S17" s="27">
        <f t="shared" si="4"/>
        <v>2071.2328767123286</v>
      </c>
      <c r="U17" s="18" t="s">
        <v>16</v>
      </c>
      <c r="V17" s="12">
        <v>365</v>
      </c>
    </row>
    <row r="18" spans="1:22" x14ac:dyDescent="0.25">
      <c r="A18" s="5">
        <v>45474</v>
      </c>
      <c r="B18" s="33">
        <f t="shared" si="6"/>
        <v>6</v>
      </c>
      <c r="C18" s="34">
        <f t="shared" si="7"/>
        <v>45505</v>
      </c>
      <c r="D18" s="33">
        <f t="shared" si="5"/>
        <v>31</v>
      </c>
      <c r="E18" s="27">
        <f t="shared" si="1"/>
        <v>2140.2739726027398</v>
      </c>
      <c r="F18" s="28">
        <v>0</v>
      </c>
      <c r="G18" s="28">
        <f t="shared" si="2"/>
        <v>2140.2739726027398</v>
      </c>
      <c r="H18" s="29">
        <v>0</v>
      </c>
      <c r="I18" s="29">
        <v>0</v>
      </c>
      <c r="J18" s="29">
        <v>0</v>
      </c>
      <c r="K18" s="29">
        <v>0</v>
      </c>
      <c r="L18" s="31">
        <v>0</v>
      </c>
      <c r="M18" s="31">
        <v>0</v>
      </c>
      <c r="N18" s="31">
        <v>0</v>
      </c>
      <c r="O18" s="31">
        <v>0</v>
      </c>
      <c r="P18" s="31">
        <f t="shared" si="0"/>
        <v>0</v>
      </c>
      <c r="Q18" s="31">
        <f t="shared" si="3"/>
        <v>0</v>
      </c>
      <c r="R18" s="32">
        <v>0</v>
      </c>
      <c r="S18" s="27">
        <f t="shared" si="4"/>
        <v>2140.2739726027398</v>
      </c>
      <c r="U18" s="19"/>
      <c r="V18" s="15"/>
    </row>
    <row r="19" spans="1:22" x14ac:dyDescent="0.25">
      <c r="A19" s="5">
        <v>45505</v>
      </c>
      <c r="B19" s="33">
        <f t="shared" si="6"/>
        <v>7</v>
      </c>
      <c r="C19" s="34">
        <f t="shared" si="7"/>
        <v>45536</v>
      </c>
      <c r="D19" s="33">
        <f t="shared" si="5"/>
        <v>31</v>
      </c>
      <c r="E19" s="27">
        <f t="shared" si="1"/>
        <v>2140.2739726027398</v>
      </c>
      <c r="F19" s="28">
        <v>0</v>
      </c>
      <c r="G19" s="28">
        <f t="shared" si="2"/>
        <v>2140.2739726027398</v>
      </c>
      <c r="H19" s="29">
        <v>0</v>
      </c>
      <c r="I19" s="29">
        <v>0</v>
      </c>
      <c r="J19" s="29">
        <v>0</v>
      </c>
      <c r="K19" s="29">
        <v>0</v>
      </c>
      <c r="L19" s="31">
        <v>0</v>
      </c>
      <c r="M19" s="31">
        <v>0</v>
      </c>
      <c r="N19" s="31">
        <v>0</v>
      </c>
      <c r="O19" s="31">
        <v>0</v>
      </c>
      <c r="P19" s="31">
        <f t="shared" si="0"/>
        <v>0</v>
      </c>
      <c r="Q19" s="31">
        <f t="shared" si="3"/>
        <v>0</v>
      </c>
      <c r="R19" s="32">
        <v>0</v>
      </c>
      <c r="S19" s="27">
        <f t="shared" si="4"/>
        <v>2140.2739726027398</v>
      </c>
      <c r="U19" s="20" t="s">
        <v>17</v>
      </c>
      <c r="V19" s="13">
        <f>R25</f>
        <v>0.28934778571128839</v>
      </c>
    </row>
    <row r="20" spans="1:22" x14ac:dyDescent="0.25">
      <c r="A20" s="5">
        <v>45536</v>
      </c>
      <c r="B20" s="33">
        <f t="shared" si="6"/>
        <v>8</v>
      </c>
      <c r="C20" s="34">
        <f t="shared" si="7"/>
        <v>45566</v>
      </c>
      <c r="D20" s="33">
        <f t="shared" si="5"/>
        <v>30</v>
      </c>
      <c r="E20" s="27">
        <f t="shared" si="1"/>
        <v>2071.2328767123286</v>
      </c>
      <c r="F20" s="28">
        <v>0</v>
      </c>
      <c r="G20" s="28">
        <f t="shared" si="2"/>
        <v>2071.2328767123286</v>
      </c>
      <c r="H20" s="29">
        <v>0</v>
      </c>
      <c r="I20" s="29">
        <v>0</v>
      </c>
      <c r="J20" s="29">
        <v>0</v>
      </c>
      <c r="K20" s="29">
        <v>0</v>
      </c>
      <c r="L20" s="31">
        <v>0</v>
      </c>
      <c r="M20" s="31">
        <v>0</v>
      </c>
      <c r="N20" s="31">
        <v>0</v>
      </c>
      <c r="O20" s="31">
        <v>0</v>
      </c>
      <c r="P20" s="31">
        <f t="shared" si="0"/>
        <v>0</v>
      </c>
      <c r="Q20" s="31">
        <f t="shared" si="3"/>
        <v>0</v>
      </c>
      <c r="R20" s="32">
        <v>0</v>
      </c>
      <c r="S20" s="27">
        <f t="shared" si="4"/>
        <v>2071.2328767123286</v>
      </c>
      <c r="U20" s="20" t="s">
        <v>14</v>
      </c>
      <c r="V20" s="13">
        <f>S25/F25</f>
        <v>1.18</v>
      </c>
    </row>
    <row r="21" spans="1:22" x14ac:dyDescent="0.25">
      <c r="A21" s="5">
        <v>45566</v>
      </c>
      <c r="B21" s="33">
        <f t="shared" si="6"/>
        <v>9</v>
      </c>
      <c r="C21" s="34">
        <f t="shared" si="7"/>
        <v>45597</v>
      </c>
      <c r="D21" s="33">
        <f t="shared" si="5"/>
        <v>31</v>
      </c>
      <c r="E21" s="27">
        <f t="shared" si="1"/>
        <v>2140.2739726027398</v>
      </c>
      <c r="F21" s="28">
        <v>0</v>
      </c>
      <c r="G21" s="28">
        <f t="shared" si="2"/>
        <v>2140.2739726027398</v>
      </c>
      <c r="H21" s="29">
        <v>0</v>
      </c>
      <c r="I21" s="29">
        <v>0</v>
      </c>
      <c r="J21" s="29">
        <v>0</v>
      </c>
      <c r="K21" s="29">
        <v>0</v>
      </c>
      <c r="L21" s="31">
        <v>0</v>
      </c>
      <c r="M21" s="31">
        <v>0</v>
      </c>
      <c r="N21" s="31">
        <v>0</v>
      </c>
      <c r="O21" s="31">
        <v>0</v>
      </c>
      <c r="P21" s="31">
        <f t="shared" si="0"/>
        <v>0</v>
      </c>
      <c r="Q21" s="31">
        <f t="shared" si="3"/>
        <v>0</v>
      </c>
      <c r="R21" s="32">
        <v>0</v>
      </c>
      <c r="S21" s="27">
        <f t="shared" si="4"/>
        <v>2140.2739726027398</v>
      </c>
      <c r="U21" s="21" t="s">
        <v>37</v>
      </c>
      <c r="V21" s="11">
        <f>S25</f>
        <v>165200</v>
      </c>
    </row>
    <row r="22" spans="1:22" ht="16.149999999999999" customHeight="1" x14ac:dyDescent="0.25">
      <c r="A22" s="5">
        <v>45597</v>
      </c>
      <c r="B22" s="33">
        <f t="shared" si="6"/>
        <v>10</v>
      </c>
      <c r="C22" s="34">
        <f t="shared" si="7"/>
        <v>45627</v>
      </c>
      <c r="D22" s="33">
        <f t="shared" si="5"/>
        <v>30</v>
      </c>
      <c r="E22" s="27">
        <f t="shared" si="1"/>
        <v>2071.2328767123286</v>
      </c>
      <c r="F22" s="28">
        <v>0</v>
      </c>
      <c r="G22" s="28">
        <f t="shared" si="2"/>
        <v>2071.2328767123286</v>
      </c>
      <c r="H22" s="29">
        <v>0</v>
      </c>
      <c r="I22" s="29">
        <v>0</v>
      </c>
      <c r="J22" s="29">
        <v>0</v>
      </c>
      <c r="K22" s="29">
        <v>0</v>
      </c>
      <c r="L22" s="31">
        <v>0</v>
      </c>
      <c r="M22" s="31">
        <v>0</v>
      </c>
      <c r="N22" s="31">
        <v>0</v>
      </c>
      <c r="O22" s="31">
        <v>0</v>
      </c>
      <c r="P22" s="31">
        <f t="shared" si="0"/>
        <v>0</v>
      </c>
      <c r="Q22" s="31">
        <f t="shared" si="3"/>
        <v>0</v>
      </c>
      <c r="R22" s="32">
        <v>0</v>
      </c>
      <c r="S22" s="27">
        <f t="shared" si="4"/>
        <v>2071.2328767123286</v>
      </c>
      <c r="U22" s="21" t="s">
        <v>24</v>
      </c>
      <c r="V22" s="13">
        <f>G25/F25</f>
        <v>0.17999999999999997</v>
      </c>
    </row>
    <row r="23" spans="1:22" x14ac:dyDescent="0.25">
      <c r="A23" s="5">
        <v>45627</v>
      </c>
      <c r="B23" s="33">
        <f t="shared" si="6"/>
        <v>11</v>
      </c>
      <c r="C23" s="34">
        <f t="shared" si="7"/>
        <v>45658</v>
      </c>
      <c r="D23" s="33">
        <f t="shared" si="5"/>
        <v>31</v>
      </c>
      <c r="E23" s="27">
        <f t="shared" si="1"/>
        <v>2140.2739726027398</v>
      </c>
      <c r="F23" s="28">
        <v>0</v>
      </c>
      <c r="G23" s="28">
        <f t="shared" si="2"/>
        <v>2140.2739726027398</v>
      </c>
      <c r="H23" s="29">
        <v>0</v>
      </c>
      <c r="I23" s="29">
        <v>0</v>
      </c>
      <c r="J23" s="29">
        <v>0</v>
      </c>
      <c r="K23" s="29">
        <v>0</v>
      </c>
      <c r="L23" s="31">
        <v>0</v>
      </c>
      <c r="M23" s="31">
        <v>0</v>
      </c>
      <c r="N23" s="31">
        <v>0</v>
      </c>
      <c r="O23" s="31">
        <v>0</v>
      </c>
      <c r="P23" s="31">
        <f t="shared" si="0"/>
        <v>0</v>
      </c>
      <c r="Q23" s="31">
        <f t="shared" si="3"/>
        <v>0</v>
      </c>
      <c r="R23" s="32">
        <v>0</v>
      </c>
      <c r="S23" s="27">
        <f t="shared" si="4"/>
        <v>2140.2739726027398</v>
      </c>
      <c r="U23" s="21" t="s">
        <v>35</v>
      </c>
      <c r="V23" s="11">
        <f>G25</f>
        <v>25199.999999999996</v>
      </c>
    </row>
    <row r="24" spans="1:22" ht="16.5" thickBot="1" x14ac:dyDescent="0.3">
      <c r="A24" s="5">
        <v>45658</v>
      </c>
      <c r="B24" s="33">
        <v>12</v>
      </c>
      <c r="C24" s="35">
        <v>45689</v>
      </c>
      <c r="D24" s="33">
        <f>C24-A25</f>
        <v>31</v>
      </c>
      <c r="E24" s="28">
        <f t="shared" si="1"/>
        <v>142140.27397260274</v>
      </c>
      <c r="F24" s="28">
        <f>$V$10</f>
        <v>140000</v>
      </c>
      <c r="G24" s="28">
        <f t="shared" si="2"/>
        <v>2140.2739726027398</v>
      </c>
      <c r="H24" s="29">
        <v>0</v>
      </c>
      <c r="I24" s="29">
        <v>0</v>
      </c>
      <c r="J24" s="29">
        <v>0</v>
      </c>
      <c r="K24" s="29">
        <v>0</v>
      </c>
      <c r="L24" s="31">
        <v>0</v>
      </c>
      <c r="M24" s="31">
        <v>0</v>
      </c>
      <c r="N24" s="31">
        <v>0</v>
      </c>
      <c r="O24" s="31">
        <v>0</v>
      </c>
      <c r="P24" s="31">
        <f t="shared" si="0"/>
        <v>0</v>
      </c>
      <c r="Q24" s="28">
        <f>$V$15</f>
        <v>0</v>
      </c>
      <c r="R24" s="32">
        <v>0</v>
      </c>
      <c r="S24" s="27">
        <f t="shared" si="4"/>
        <v>142140.27397260274</v>
      </c>
      <c r="U24" s="22" t="s">
        <v>36</v>
      </c>
      <c r="V24" s="14">
        <f>N12+L12+G25+Q12+I12</f>
        <v>34600</v>
      </c>
    </row>
    <row r="25" spans="1:22" x14ac:dyDescent="0.25">
      <c r="A25" s="5">
        <v>45658</v>
      </c>
      <c r="B25" s="38" t="s">
        <v>12</v>
      </c>
      <c r="C25" s="39"/>
      <c r="D25" s="33">
        <f>SUM(D13:D24)</f>
        <v>365</v>
      </c>
      <c r="E25" s="27">
        <f>SUM(F25:Q25)</f>
        <v>165200</v>
      </c>
      <c r="F25" s="28">
        <f>$V$10</f>
        <v>140000</v>
      </c>
      <c r="G25" s="28">
        <f>SUM(G13:G24)</f>
        <v>25199.999999999996</v>
      </c>
      <c r="H25" s="29">
        <v>0</v>
      </c>
      <c r="I25" s="28">
        <v>0</v>
      </c>
      <c r="J25" s="29">
        <v>0</v>
      </c>
      <c r="K25" s="29">
        <v>0</v>
      </c>
      <c r="L25" s="28">
        <v>0</v>
      </c>
      <c r="M25" s="31">
        <v>0</v>
      </c>
      <c r="N25" s="28">
        <v>0</v>
      </c>
      <c r="O25" s="31">
        <v>0</v>
      </c>
      <c r="P25" s="31">
        <f t="shared" si="0"/>
        <v>0</v>
      </c>
      <c r="Q25" s="28">
        <v>0</v>
      </c>
      <c r="R25" s="36">
        <f>XIRR(E12:E24,C12:C24)</f>
        <v>0.28934778571128839</v>
      </c>
      <c r="S25" s="27">
        <f>SUM(F25:Q25)</f>
        <v>165200</v>
      </c>
      <c r="U25" s="5"/>
    </row>
    <row r="27" spans="1:22" x14ac:dyDescent="0.25">
      <c r="G27" s="7"/>
      <c r="H27" s="7"/>
      <c r="I27" s="7"/>
      <c r="J27" s="7"/>
      <c r="K27" s="7"/>
    </row>
    <row r="28" spans="1:22" x14ac:dyDescent="0.25">
      <c r="V28" s="8"/>
    </row>
    <row r="29" spans="1:22" x14ac:dyDescent="0.25">
      <c r="B29" s="37" t="s">
        <v>40</v>
      </c>
      <c r="C29" s="37"/>
      <c r="D29" s="37"/>
      <c r="E29" s="37"/>
      <c r="F29" s="37"/>
      <c r="G29" s="37"/>
      <c r="H29" s="37"/>
      <c r="I29" s="37"/>
    </row>
  </sheetData>
  <sheetProtection algorithmName="SHA-512" hashValue="gSjQtDsgxPN6wIfeqefnAtkz4x36veUhySU6/ef/BIrZFoLIVaLJFZ7pkWrr6g8nF9md2N+FgK/OAkTV+3RwRA==" saltValue="icfslld4JQCLLSzmaKek0g==" spinCount="100000" sheet="1" objects="1" scenarios="1"/>
  <mergeCells count="24">
    <mergeCell ref="K9:K10"/>
    <mergeCell ref="L9:L10"/>
    <mergeCell ref="M8:Q8"/>
    <mergeCell ref="M9:M10"/>
    <mergeCell ref="N9:N10"/>
    <mergeCell ref="O9:O10"/>
    <mergeCell ref="P9:P10"/>
    <mergeCell ref="Q9:Q10"/>
    <mergeCell ref="B25:C25"/>
    <mergeCell ref="S6:S10"/>
    <mergeCell ref="B6:B10"/>
    <mergeCell ref="C6:C10"/>
    <mergeCell ref="D6:D10"/>
    <mergeCell ref="E6:E10"/>
    <mergeCell ref="R6:R10"/>
    <mergeCell ref="F6:Q6"/>
    <mergeCell ref="H9:H10"/>
    <mergeCell ref="H7:Q7"/>
    <mergeCell ref="F7:F10"/>
    <mergeCell ref="G7:G10"/>
    <mergeCell ref="H8:J8"/>
    <mergeCell ref="I9:I10"/>
    <mergeCell ref="J9:J10"/>
    <mergeCell ref="K8:L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Владислав Яворский</cp:lastModifiedBy>
  <cp:lastPrinted>2024-09-27T08:49:53Z</cp:lastPrinted>
  <dcterms:created xsi:type="dcterms:W3CDTF">2021-04-23T08:47:07Z</dcterms:created>
  <dcterms:modified xsi:type="dcterms:W3CDTF">2024-09-30T08:47:13Z</dcterms:modified>
</cp:coreProperties>
</file>